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isumicom-my.sharepoint.com/personal/mohit_bhutani_krisumi_com/Documents/Desktop/KERAMIKO/"/>
    </mc:Choice>
  </mc:AlternateContent>
  <xr:revisionPtr revIDLastSave="1" documentId="8_{E3AA09DE-CB84-4327-8918-E87D61955D47}" xr6:coauthVersionLast="47" xr6:coauthVersionMax="47" xr10:uidLastSave="{8F5FBCFC-D65D-454C-99F1-85107F2B2618}"/>
  <bookViews>
    <workbookView xWindow="20" yWindow="720" windowWidth="19180" windowHeight="10080" xr2:uid="{45BCF4A9-AEF2-43B9-BBCE-CEF219F356C6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F31" i="1" s="1"/>
  <c r="E30" i="1"/>
  <c r="F30" i="1" s="1"/>
  <c r="G30" i="1" s="1"/>
  <c r="H30" i="1" s="1"/>
  <c r="J30" i="1" s="1"/>
  <c r="E32" i="1"/>
  <c r="F32" i="1" s="1"/>
  <c r="G32" i="1" s="1"/>
  <c r="H32" i="1" s="1"/>
  <c r="J32" i="1" s="1"/>
  <c r="E33" i="1"/>
  <c r="F33" i="1" s="1"/>
  <c r="G33" i="1" s="1"/>
  <c r="H33" i="1" s="1"/>
  <c r="J33" i="1" s="1"/>
  <c r="E34" i="1"/>
  <c r="F34" i="1" s="1"/>
  <c r="G34" i="1" s="1"/>
  <c r="H34" i="1" s="1"/>
  <c r="J34" i="1" s="1"/>
  <c r="E35" i="1"/>
  <c r="F35" i="1" s="1"/>
  <c r="E36" i="1"/>
  <c r="F36" i="1" s="1"/>
  <c r="G36" i="1" s="1"/>
  <c r="H36" i="1" s="1"/>
  <c r="J36" i="1" s="1"/>
  <c r="E37" i="1"/>
  <c r="F37" i="1" s="1"/>
  <c r="G37" i="1" s="1"/>
  <c r="H37" i="1" s="1"/>
  <c r="J37" i="1" s="1"/>
  <c r="E38" i="1"/>
  <c r="F38" i="1" s="1"/>
  <c r="G38" i="1" s="1"/>
  <c r="H38" i="1" s="1"/>
  <c r="J38" i="1" s="1"/>
  <c r="E39" i="1"/>
  <c r="F39" i="1" s="1"/>
  <c r="E40" i="1"/>
  <c r="F40" i="1" s="1"/>
  <c r="G40" i="1" s="1"/>
  <c r="H40" i="1" s="1"/>
  <c r="J40" i="1" s="1"/>
  <c r="E41" i="1"/>
  <c r="F41" i="1" s="1"/>
  <c r="G41" i="1" s="1"/>
  <c r="H41" i="1" s="1"/>
  <c r="J41" i="1" s="1"/>
  <c r="E42" i="1"/>
  <c r="F42" i="1" s="1"/>
  <c r="G42" i="1" s="1"/>
  <c r="H42" i="1" s="1"/>
  <c r="J42" i="1" s="1"/>
  <c r="E43" i="1"/>
  <c r="F43" i="1" s="1"/>
  <c r="E44" i="1"/>
  <c r="F44" i="1" s="1"/>
  <c r="G44" i="1" s="1"/>
  <c r="H44" i="1" s="1"/>
  <c r="J44" i="1" s="1"/>
  <c r="E45" i="1"/>
  <c r="F45" i="1" s="1"/>
  <c r="G45" i="1" s="1"/>
  <c r="H45" i="1" s="1"/>
  <c r="J45" i="1" s="1"/>
  <c r="E26" i="1"/>
  <c r="F26" i="1" s="1"/>
  <c r="E25" i="1"/>
  <c r="F25" i="1" s="1"/>
  <c r="G25" i="1" s="1"/>
  <c r="H25" i="1" s="1"/>
  <c r="J25" i="1" s="1"/>
  <c r="E24" i="1"/>
  <c r="F24" i="1" s="1"/>
  <c r="E29" i="1"/>
  <c r="F29" i="1" s="1"/>
  <c r="G29" i="1" s="1"/>
  <c r="H29" i="1" s="1"/>
  <c r="J29" i="1" s="1"/>
  <c r="E27" i="1"/>
  <c r="F27" i="1" s="1"/>
  <c r="G27" i="1" s="1"/>
  <c r="H27" i="1" s="1"/>
  <c r="J27" i="1" s="1"/>
  <c r="E23" i="1"/>
  <c r="F23" i="1" s="1"/>
  <c r="G23" i="1" s="1"/>
  <c r="H23" i="1" s="1"/>
  <c r="J23" i="1" s="1"/>
  <c r="E22" i="1"/>
  <c r="F22" i="1" s="1"/>
  <c r="E21" i="1"/>
  <c r="F21" i="1" s="1"/>
  <c r="G21" i="1" s="1"/>
  <c r="H21" i="1" s="1"/>
  <c r="J21" i="1" s="1"/>
  <c r="E20" i="1"/>
  <c r="F20" i="1" s="1"/>
  <c r="E19" i="1"/>
  <c r="F19" i="1" s="1"/>
  <c r="G19" i="1" s="1"/>
  <c r="H19" i="1" s="1"/>
  <c r="J19" i="1" s="1"/>
  <c r="E18" i="1"/>
  <c r="F18" i="1" s="1"/>
  <c r="E17" i="1"/>
  <c r="F17" i="1" s="1"/>
  <c r="G17" i="1" s="1"/>
  <c r="H17" i="1" s="1"/>
  <c r="J17" i="1" s="1"/>
  <c r="E16" i="1"/>
  <c r="F16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E15" i="1"/>
  <c r="F15" i="1" s="1"/>
  <c r="G18" i="1" l="1"/>
  <c r="H18" i="1" s="1"/>
  <c r="J18" i="1" s="1"/>
  <c r="G22" i="1"/>
  <c r="H22" i="1" s="1"/>
  <c r="J22" i="1" s="1"/>
  <c r="G15" i="1"/>
  <c r="H15" i="1" s="1"/>
  <c r="J15" i="1" s="1"/>
  <c r="G24" i="1"/>
  <c r="H24" i="1"/>
  <c r="J24" i="1" s="1"/>
  <c r="G35" i="1"/>
  <c r="H35" i="1"/>
  <c r="J35" i="1" s="1"/>
  <c r="G16" i="1"/>
  <c r="H16" i="1" s="1"/>
  <c r="J16" i="1" s="1"/>
  <c r="G26" i="1"/>
  <c r="H26" i="1" s="1"/>
  <c r="J26" i="1" s="1"/>
  <c r="G43" i="1"/>
  <c r="H43" i="1" s="1"/>
  <c r="J43" i="1" s="1"/>
  <c r="G39" i="1"/>
  <c r="H39" i="1" s="1"/>
  <c r="J39" i="1" s="1"/>
  <c r="G20" i="1"/>
  <c r="H20" i="1" s="1"/>
  <c r="J20" i="1" s="1"/>
  <c r="G31" i="1"/>
  <c r="H31" i="1" s="1"/>
  <c r="J31" i="1" s="1"/>
  <c r="A30" i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J46" i="1" l="1"/>
  <c r="J48" i="1" s="1"/>
  <c r="J49" i="1" s="1"/>
  <c r="J50" i="1" s="1"/>
</calcChain>
</file>

<file path=xl/sharedStrings.xml><?xml version="1.0" encoding="utf-8"?>
<sst xmlns="http://schemas.openxmlformats.org/spreadsheetml/2006/main" count="116" uniqueCount="114">
  <si>
    <t xml:space="preserve">Keramikos </t>
  </si>
  <si>
    <t>F-63 RIICO Industrial Area</t>
  </si>
  <si>
    <t xml:space="preserve">Shahjahanur, Rajasthan </t>
  </si>
  <si>
    <t>GSTIN : 08DACPS8898K1ZL</t>
  </si>
  <si>
    <t>Buyer's Name</t>
  </si>
  <si>
    <t>S.No.</t>
  </si>
  <si>
    <t>Article Code</t>
  </si>
  <si>
    <t>Description</t>
  </si>
  <si>
    <t>List Price</t>
  </si>
  <si>
    <t>Discount@30%</t>
  </si>
  <si>
    <t>Final Rate</t>
  </si>
  <si>
    <t>Qty</t>
  </si>
  <si>
    <t>Amount</t>
  </si>
  <si>
    <t>Lille without Base</t>
  </si>
  <si>
    <t>1002-27</t>
  </si>
  <si>
    <t>Dinner Plate Georgion 27 cm</t>
  </si>
  <si>
    <t>1002-23</t>
  </si>
  <si>
    <t>Dessert Plate Georgion 23 cm</t>
  </si>
  <si>
    <t>1002-18</t>
  </si>
  <si>
    <t>Quarter Plate Georgion 18 cm</t>
  </si>
  <si>
    <t>1602-1004</t>
  </si>
  <si>
    <t>Dal Katorie</t>
  </si>
  <si>
    <t>1503-30235</t>
  </si>
  <si>
    <t>Stackable Bowl 10 cm</t>
  </si>
  <si>
    <t>3001-10015</t>
  </si>
  <si>
    <t>Georgion Multi Saucer</t>
  </si>
  <si>
    <t>3001-10230 ( C)</t>
  </si>
  <si>
    <t>Tea Cup Stackable  8 Oz</t>
  </si>
  <si>
    <t>Georgion Muti Saucer</t>
  </si>
  <si>
    <t>Plain White</t>
  </si>
  <si>
    <t>5101-31</t>
  </si>
  <si>
    <t>2701-3023</t>
  </si>
  <si>
    <t>Boat Bowl Large</t>
  </si>
  <si>
    <t>4002-1200</t>
  </si>
  <si>
    <t>Total</t>
  </si>
  <si>
    <t>Freight</t>
  </si>
  <si>
    <t>Extra as per actual</t>
  </si>
  <si>
    <t>Final Total</t>
  </si>
  <si>
    <t>GST@12%</t>
  </si>
  <si>
    <t>Terms and Conditions:</t>
  </si>
  <si>
    <t>G.Total</t>
  </si>
  <si>
    <t xml:space="preserve">1 - </t>
  </si>
  <si>
    <r>
      <t xml:space="preserve">Prices are Ex-warehouse in Shahjahanpur, Rajasthan - </t>
    </r>
    <r>
      <rPr>
        <b/>
        <sz val="11"/>
        <color theme="1"/>
        <rFont val="Calibri"/>
        <family val="2"/>
        <scheme val="minor"/>
      </rPr>
      <t xml:space="preserve">Freight on actual basis is extra, </t>
    </r>
  </si>
  <si>
    <t>2-</t>
  </si>
  <si>
    <t xml:space="preserve">GST- 12% extra as actual </t>
  </si>
  <si>
    <t>3-</t>
  </si>
  <si>
    <t xml:space="preserve">Prices quoted for Selected Design </t>
  </si>
  <si>
    <t>4-</t>
  </si>
  <si>
    <t>Payment Terms:
a- 50% advance to be accompanied with Firm order 
b- Balance prior to delivery</t>
  </si>
  <si>
    <t>5-</t>
  </si>
  <si>
    <t xml:space="preserve">Any change in quantity and quality of product will have to be agreed in writing alongwith price change if any </t>
  </si>
  <si>
    <t>6-</t>
  </si>
  <si>
    <t>Commercial terms as mutually agreed and reduced to writing as per proforma invoice / purchase order.</t>
  </si>
  <si>
    <t>7-</t>
  </si>
  <si>
    <t>Disputes If any, arising out of supply of above products are restricted to Delhi Courts only.</t>
  </si>
  <si>
    <t>8-</t>
  </si>
  <si>
    <t>Delivery schedules are subject to force majure conditions and circumstancial situtions  beyond our control.</t>
  </si>
  <si>
    <t>Bank Details</t>
  </si>
  <si>
    <t xml:space="preserve">Name of account holder: </t>
  </si>
  <si>
    <t xml:space="preserve">Bank Name: </t>
  </si>
  <si>
    <t>Canara bank</t>
  </si>
  <si>
    <t xml:space="preserve">Branch: </t>
  </si>
  <si>
    <t>Defence HQ, Southblock</t>
  </si>
  <si>
    <t>Account number :</t>
  </si>
  <si>
    <t>90551250000280</t>
  </si>
  <si>
    <t>IFSC CODE:</t>
  </si>
  <si>
    <t>CNRB0019055</t>
  </si>
  <si>
    <t>3044-10240</t>
  </si>
  <si>
    <t>Square Mug</t>
  </si>
  <si>
    <t>7501-20000</t>
  </si>
  <si>
    <t>Condiment Pot Set Straight</t>
  </si>
  <si>
    <t>Tea Pot 1000 ml</t>
  </si>
  <si>
    <t>4202-10200</t>
  </si>
  <si>
    <t>4105-0907</t>
  </si>
  <si>
    <t>Milk Cremer 200 ml</t>
  </si>
  <si>
    <t>Sugar Sachet Holder</t>
  </si>
  <si>
    <t>2501-29</t>
  </si>
  <si>
    <t>2701-2519</t>
  </si>
  <si>
    <t>Oval Buffet Bowl Large</t>
  </si>
  <si>
    <t>Boat Bowl Small</t>
  </si>
  <si>
    <t>6501-26</t>
  </si>
  <si>
    <t>Ellipse Bowl 26 cm</t>
  </si>
  <si>
    <t>5501-4617</t>
  </si>
  <si>
    <t>Boat Platter 46X17 cm</t>
  </si>
  <si>
    <t>5001-36</t>
  </si>
  <si>
    <t>5001-31</t>
  </si>
  <si>
    <t>5101-36</t>
  </si>
  <si>
    <t>Oval Platter Coupe 36 cm</t>
  </si>
  <si>
    <t>Oval Platter Coupe 31 cm</t>
  </si>
  <si>
    <t>Rectangular Platter 36 cm</t>
  </si>
  <si>
    <t>Rectangular Platter 31 cm</t>
  </si>
  <si>
    <t>2501-10</t>
  </si>
  <si>
    <t>2701-1209</t>
  </si>
  <si>
    <t>1405-1310</t>
  </si>
  <si>
    <t>1505-10040</t>
  </si>
  <si>
    <t>7102-10009</t>
  </si>
  <si>
    <t>Square Divided Dish</t>
  </si>
  <si>
    <t>7101-10010</t>
  </si>
  <si>
    <t>Round Divided Dish</t>
  </si>
  <si>
    <t>7103-10009</t>
  </si>
  <si>
    <t>Rectangular Divided Dish</t>
  </si>
  <si>
    <t>Oval Buffet Ramekin</t>
  </si>
  <si>
    <t>Boat Bowl Ramekin</t>
  </si>
  <si>
    <t>Oval Pie Ramekin</t>
  </si>
  <si>
    <t>2601-2017</t>
  </si>
  <si>
    <t>Oval Serving Bowl  Large</t>
  </si>
  <si>
    <t>Coupe Jam bowl</t>
  </si>
  <si>
    <t>Date : 11-10-2024</t>
  </si>
  <si>
    <t>Additional Discount 4%</t>
  </si>
  <si>
    <t>Negotiated rate</t>
  </si>
  <si>
    <t>Krisumi Corporation Pvt. Ltd.</t>
  </si>
  <si>
    <t>Sector-36A, Near Village-Sihi Dwarka Expressway,</t>
  </si>
  <si>
    <t>Gurgaon,Haryana-122004</t>
  </si>
  <si>
    <t>GSTN No. 06AAECV0565A1ZR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</si>
</sst>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i/>
      <sz val="12"/>
      <color rgb="FF0A2F41"/>
      <name val="Arial Narrow"/>
      <family val="2"/>
    </font>
    <font>
      <i/>
      <sz val="12"/>
      <color rgb="FF0A2F4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vertical="top" wrapText="1"/>
    </xf>
    <xf numFmtId="0" fontId="3" fillId="2" borderId="1" xfId="3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0" fontId="0" fillId="0" borderId="1" xfId="2" applyNumberFormat="1" applyFont="1" applyBorder="1" applyAlignment="1">
      <alignment horizontal="center" vertical="center"/>
    </xf>
    <xf numFmtId="164" fontId="0" fillId="0" borderId="0" xfId="0" applyNumberFormat="1"/>
    <xf numFmtId="12" fontId="0" fillId="0" borderId="0" xfId="0" applyNumberFormat="1"/>
    <xf numFmtId="164" fontId="0" fillId="0" borderId="0" xfId="1" applyFont="1" applyBorder="1"/>
    <xf numFmtId="0" fontId="2" fillId="0" borderId="2" xfId="2" applyNumberFormat="1" applyFont="1" applyBorder="1"/>
    <xf numFmtId="164" fontId="2" fillId="0" borderId="2" xfId="1" applyFont="1" applyBorder="1"/>
    <xf numFmtId="0" fontId="2" fillId="0" borderId="1" xfId="2" applyNumberFormat="1" applyFont="1" applyBorder="1"/>
    <xf numFmtId="164" fontId="2" fillId="0" borderId="1" xfId="1" applyFont="1" applyBorder="1"/>
    <xf numFmtId="0" fontId="7" fillId="0" borderId="1" xfId="3" applyNumberFormat="1" applyFont="1" applyBorder="1" applyAlignment="1" applyProtection="1"/>
    <xf numFmtId="0" fontId="0" fillId="0" borderId="0" xfId="2" applyNumberFormat="1" applyFont="1" applyBorder="1"/>
    <xf numFmtId="0" fontId="0" fillId="0" borderId="0" xfId="0" applyAlignment="1">
      <alignment vertical="top"/>
    </xf>
    <xf numFmtId="43" fontId="0" fillId="0" borderId="0" xfId="0" applyNumberFormat="1"/>
    <xf numFmtId="0" fontId="0" fillId="0" borderId="0" xfId="0" applyAlignment="1">
      <alignment horizontal="left" wrapText="1"/>
    </xf>
    <xf numFmtId="0" fontId="2" fillId="0" borderId="0" xfId="0" applyFont="1" applyAlignment="1">
      <alignment horizontal="right"/>
    </xf>
    <xf numFmtId="0" fontId="0" fillId="0" borderId="0" xfId="0" quotePrefix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9" fontId="0" fillId="0" borderId="0" xfId="0" applyNumberForma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scount@30%25" TargetMode="External"/><Relationship Id="rId1" Type="http://schemas.openxmlformats.org/officeDocument/2006/relationships/hyperlink" Target="mailto:GST@12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32F0D-F291-467F-A816-AF2AAA500558}">
  <sheetPr>
    <pageSetUpPr fitToPage="1"/>
  </sheetPr>
  <dimension ref="A1:N65"/>
  <sheetViews>
    <sheetView tabSelected="1" topLeftCell="A39" workbookViewId="0">
      <selection activeCell="K47" sqref="K47"/>
    </sheetView>
  </sheetViews>
  <sheetFormatPr defaultRowHeight="14.5" x14ac:dyDescent="0.35"/>
  <cols>
    <col min="2" max="2" width="14.6328125" customWidth="1"/>
    <col min="3" max="3" width="27.36328125" customWidth="1"/>
    <col min="4" max="4" width="13.90625" customWidth="1"/>
    <col min="5" max="5" width="12.36328125" customWidth="1"/>
    <col min="7" max="7" width="12.453125" customWidth="1"/>
    <col min="9" max="9" width="9.54296875" customWidth="1"/>
    <col min="10" max="10" width="12.54296875" bestFit="1" customWidth="1"/>
    <col min="12" max="12" width="10" bestFit="1" customWidth="1"/>
  </cols>
  <sheetData>
    <row r="1" spans="1:14" ht="31" x14ac:dyDescent="0.7">
      <c r="A1" s="31" t="s">
        <v>0</v>
      </c>
      <c r="B1" s="31"/>
      <c r="C1" s="31"/>
      <c r="D1" s="31"/>
      <c r="E1" s="31"/>
      <c r="F1" s="31"/>
      <c r="G1" s="24"/>
      <c r="H1" s="24"/>
    </row>
    <row r="2" spans="1:14" ht="18.5" x14ac:dyDescent="0.45">
      <c r="A2" s="32" t="s">
        <v>1</v>
      </c>
      <c r="B2" s="32"/>
      <c r="C2" s="32"/>
      <c r="D2" s="32"/>
      <c r="E2" s="32"/>
      <c r="F2" s="32"/>
      <c r="G2" s="25"/>
      <c r="H2" s="25"/>
    </row>
    <row r="3" spans="1:14" ht="18.5" x14ac:dyDescent="0.45">
      <c r="A3" s="32" t="s">
        <v>2</v>
      </c>
      <c r="B3" s="32"/>
      <c r="C3" s="32"/>
      <c r="D3" s="32"/>
      <c r="E3" s="32"/>
      <c r="F3" s="32"/>
      <c r="G3" s="25"/>
      <c r="H3" s="25"/>
    </row>
    <row r="4" spans="1:14" ht="18.5" x14ac:dyDescent="0.45">
      <c r="A4" s="33" t="s">
        <v>3</v>
      </c>
      <c r="B4" s="33"/>
      <c r="C4" s="33"/>
      <c r="D4" s="33"/>
      <c r="E4" s="33"/>
      <c r="F4" s="33"/>
      <c r="G4" s="26"/>
      <c r="H4" s="26"/>
    </row>
    <row r="5" spans="1:14" x14ac:dyDescent="0.35">
      <c r="A5" s="1"/>
      <c r="B5" s="1"/>
      <c r="C5" s="1"/>
      <c r="D5" s="1"/>
      <c r="E5" s="1"/>
      <c r="F5" s="1"/>
      <c r="G5" s="1"/>
      <c r="H5" s="1"/>
    </row>
    <row r="6" spans="1:14" x14ac:dyDescent="0.35">
      <c r="A6" s="2" t="s">
        <v>4</v>
      </c>
      <c r="B6" s="2"/>
      <c r="I6" t="s">
        <v>107</v>
      </c>
    </row>
    <row r="7" spans="1:14" ht="15.5" x14ac:dyDescent="0.35">
      <c r="A7" s="28" t="s">
        <v>110</v>
      </c>
    </row>
    <row r="8" spans="1:14" ht="15.5" x14ac:dyDescent="0.35">
      <c r="A8" s="29" t="s">
        <v>111</v>
      </c>
    </row>
    <row r="9" spans="1:14" ht="15.5" x14ac:dyDescent="0.35">
      <c r="A9" s="29" t="s">
        <v>112</v>
      </c>
    </row>
    <row r="10" spans="1:14" ht="15.5" x14ac:dyDescent="0.35">
      <c r="A10" s="29"/>
    </row>
    <row r="11" spans="1:14" ht="15.5" x14ac:dyDescent="0.35">
      <c r="A11" s="28" t="s">
        <v>113</v>
      </c>
      <c r="B11" s="2"/>
    </row>
    <row r="13" spans="1:14" ht="29" x14ac:dyDescent="0.35">
      <c r="A13" s="3" t="s">
        <v>5</v>
      </c>
      <c r="B13" s="3" t="s">
        <v>6</v>
      </c>
      <c r="C13" s="3" t="s">
        <v>7</v>
      </c>
      <c r="D13" s="3" t="s">
        <v>8</v>
      </c>
      <c r="E13" s="4" t="s">
        <v>9</v>
      </c>
      <c r="F13" s="3" t="s">
        <v>10</v>
      </c>
      <c r="G13" s="3" t="s">
        <v>108</v>
      </c>
      <c r="H13" s="3" t="s">
        <v>109</v>
      </c>
      <c r="I13" s="3" t="s">
        <v>11</v>
      </c>
      <c r="J13" s="3" t="s">
        <v>12</v>
      </c>
    </row>
    <row r="14" spans="1:14" x14ac:dyDescent="0.35">
      <c r="A14" s="30" t="s">
        <v>13</v>
      </c>
      <c r="B14" s="30"/>
      <c r="C14" s="30"/>
      <c r="D14" s="30"/>
      <c r="E14" s="30"/>
      <c r="F14" s="30"/>
      <c r="G14" s="30"/>
      <c r="H14" s="30"/>
      <c r="I14" s="30"/>
      <c r="J14" s="30"/>
      <c r="L14" s="27"/>
    </row>
    <row r="15" spans="1:14" x14ac:dyDescent="0.35">
      <c r="A15" s="5">
        <v>1</v>
      </c>
      <c r="B15" s="5" t="s">
        <v>14</v>
      </c>
      <c r="C15" s="6" t="s">
        <v>15</v>
      </c>
      <c r="D15" s="7">
        <v>494</v>
      </c>
      <c r="E15" s="8">
        <f>D15*30%</f>
        <v>148.19999999999999</v>
      </c>
      <c r="F15" s="8">
        <f t="shared" ref="F15:F27" si="0">D15-E15</f>
        <v>345.8</v>
      </c>
      <c r="G15" s="8">
        <f>F15*0.04</f>
        <v>13.832000000000001</v>
      </c>
      <c r="H15" s="8">
        <f>F15-G15</f>
        <v>331.96800000000002</v>
      </c>
      <c r="I15" s="9">
        <v>240</v>
      </c>
      <c r="J15" s="8">
        <f t="shared" ref="J15:J23" si="1">I15*H15</f>
        <v>79672.320000000007</v>
      </c>
      <c r="L15" s="10"/>
      <c r="M15" s="10"/>
      <c r="N15" s="10"/>
    </row>
    <row r="16" spans="1:14" x14ac:dyDescent="0.35">
      <c r="A16" s="5">
        <f>+A15+1</f>
        <v>2</v>
      </c>
      <c r="B16" s="5" t="s">
        <v>16</v>
      </c>
      <c r="C16" s="6" t="s">
        <v>17</v>
      </c>
      <c r="D16" s="7">
        <v>448</v>
      </c>
      <c r="E16" s="8">
        <f t="shared" ref="E16:E31" si="2">D16*30%</f>
        <v>134.4</v>
      </c>
      <c r="F16" s="8">
        <f t="shared" si="0"/>
        <v>313.60000000000002</v>
      </c>
      <c r="G16" s="8">
        <f t="shared" ref="G16:G45" si="3">F16*0.04</f>
        <v>12.544</v>
      </c>
      <c r="H16" s="8">
        <f t="shared" ref="H16:H27" si="4">F16-G16</f>
        <v>301.05600000000004</v>
      </c>
      <c r="I16" s="9">
        <v>300</v>
      </c>
      <c r="J16" s="8">
        <f t="shared" si="1"/>
        <v>90316.800000000017</v>
      </c>
      <c r="L16" s="10"/>
    </row>
    <row r="17" spans="1:12" x14ac:dyDescent="0.35">
      <c r="A17" s="5">
        <f t="shared" ref="A17:A45" si="5">+A16+1</f>
        <v>3</v>
      </c>
      <c r="B17" s="5" t="s">
        <v>18</v>
      </c>
      <c r="C17" s="6" t="s">
        <v>19</v>
      </c>
      <c r="D17" s="7">
        <v>268</v>
      </c>
      <c r="E17" s="8">
        <f t="shared" si="2"/>
        <v>80.399999999999991</v>
      </c>
      <c r="F17" s="8">
        <f t="shared" si="0"/>
        <v>187.60000000000002</v>
      </c>
      <c r="G17" s="8">
        <f t="shared" si="3"/>
        <v>7.5040000000000013</v>
      </c>
      <c r="H17" s="8">
        <f t="shared" si="4"/>
        <v>180.09600000000003</v>
      </c>
      <c r="I17" s="9">
        <v>312</v>
      </c>
      <c r="J17" s="8">
        <f t="shared" si="1"/>
        <v>56189.952000000012</v>
      </c>
      <c r="L17" s="10"/>
    </row>
    <row r="18" spans="1:12" x14ac:dyDescent="0.35">
      <c r="A18" s="5">
        <f t="shared" si="5"/>
        <v>4</v>
      </c>
      <c r="B18" s="5" t="s">
        <v>20</v>
      </c>
      <c r="C18" s="6" t="s">
        <v>21</v>
      </c>
      <c r="D18" s="7">
        <v>176</v>
      </c>
      <c r="E18" s="8">
        <f t="shared" si="2"/>
        <v>52.8</v>
      </c>
      <c r="F18" s="8">
        <f t="shared" si="0"/>
        <v>123.2</v>
      </c>
      <c r="G18" s="8">
        <f t="shared" si="3"/>
        <v>4.9279999999999999</v>
      </c>
      <c r="H18" s="8">
        <f t="shared" si="4"/>
        <v>118.27200000000001</v>
      </c>
      <c r="I18" s="9">
        <v>312</v>
      </c>
      <c r="J18" s="8">
        <f t="shared" si="1"/>
        <v>36900.864000000001</v>
      </c>
      <c r="L18" s="10"/>
    </row>
    <row r="19" spans="1:12" x14ac:dyDescent="0.35">
      <c r="A19" s="5">
        <f t="shared" si="5"/>
        <v>5</v>
      </c>
      <c r="B19" s="5" t="s">
        <v>22</v>
      </c>
      <c r="C19" s="6" t="s">
        <v>23</v>
      </c>
      <c r="D19" s="7">
        <v>203</v>
      </c>
      <c r="E19" s="8">
        <f t="shared" si="2"/>
        <v>60.9</v>
      </c>
      <c r="F19" s="8">
        <f t="shared" si="0"/>
        <v>142.1</v>
      </c>
      <c r="G19" s="8">
        <f t="shared" si="3"/>
        <v>5.6840000000000002</v>
      </c>
      <c r="H19" s="8">
        <f t="shared" si="4"/>
        <v>136.416</v>
      </c>
      <c r="I19" s="9">
        <v>240</v>
      </c>
      <c r="J19" s="8">
        <f t="shared" si="1"/>
        <v>32739.84</v>
      </c>
      <c r="L19" s="10"/>
    </row>
    <row r="20" spans="1:12" x14ac:dyDescent="0.35">
      <c r="A20" s="5">
        <f t="shared" si="5"/>
        <v>6</v>
      </c>
      <c r="B20" s="5" t="s">
        <v>24</v>
      </c>
      <c r="C20" s="6" t="s">
        <v>25</v>
      </c>
      <c r="D20" s="7">
        <v>190</v>
      </c>
      <c r="E20" s="8">
        <f t="shared" si="2"/>
        <v>57</v>
      </c>
      <c r="F20" s="8">
        <f t="shared" si="0"/>
        <v>133</v>
      </c>
      <c r="G20" s="8">
        <f t="shared" si="3"/>
        <v>5.32</v>
      </c>
      <c r="H20" s="8">
        <f t="shared" si="4"/>
        <v>127.68</v>
      </c>
      <c r="I20" s="9">
        <v>312</v>
      </c>
      <c r="J20" s="8">
        <f t="shared" si="1"/>
        <v>39836.160000000003</v>
      </c>
      <c r="L20" s="11"/>
    </row>
    <row r="21" spans="1:12" x14ac:dyDescent="0.35">
      <c r="A21" s="5">
        <f t="shared" si="5"/>
        <v>7</v>
      </c>
      <c r="B21" s="5" t="s">
        <v>67</v>
      </c>
      <c r="C21" s="6" t="s">
        <v>68</v>
      </c>
      <c r="D21" s="7">
        <v>277</v>
      </c>
      <c r="E21" s="8">
        <f t="shared" si="2"/>
        <v>83.1</v>
      </c>
      <c r="F21" s="8">
        <f t="shared" si="0"/>
        <v>193.9</v>
      </c>
      <c r="G21" s="8">
        <f t="shared" si="3"/>
        <v>7.7560000000000002</v>
      </c>
      <c r="H21" s="8">
        <f t="shared" si="4"/>
        <v>186.14400000000001</v>
      </c>
      <c r="I21" s="9">
        <v>120</v>
      </c>
      <c r="J21" s="8">
        <f t="shared" si="1"/>
        <v>22337.279999999999</v>
      </c>
      <c r="L21" s="10"/>
    </row>
    <row r="22" spans="1:12" x14ac:dyDescent="0.35">
      <c r="A22" s="5">
        <f t="shared" si="5"/>
        <v>8</v>
      </c>
      <c r="B22" s="5" t="s">
        <v>26</v>
      </c>
      <c r="C22" s="6" t="s">
        <v>27</v>
      </c>
      <c r="D22" s="7">
        <v>190</v>
      </c>
      <c r="E22" s="8">
        <f t="shared" si="2"/>
        <v>57</v>
      </c>
      <c r="F22" s="8">
        <f t="shared" si="0"/>
        <v>133</v>
      </c>
      <c r="G22" s="8">
        <f t="shared" si="3"/>
        <v>5.32</v>
      </c>
      <c r="H22" s="8">
        <f t="shared" si="4"/>
        <v>127.68</v>
      </c>
      <c r="I22" s="9">
        <v>120</v>
      </c>
      <c r="J22" s="8">
        <f t="shared" si="1"/>
        <v>15321.6</v>
      </c>
      <c r="L22" s="10"/>
    </row>
    <row r="23" spans="1:12" x14ac:dyDescent="0.35">
      <c r="A23" s="5">
        <f t="shared" si="5"/>
        <v>9</v>
      </c>
      <c r="B23" s="5" t="s">
        <v>24</v>
      </c>
      <c r="C23" s="6" t="s">
        <v>28</v>
      </c>
      <c r="D23" s="7">
        <v>190</v>
      </c>
      <c r="E23" s="8">
        <f t="shared" si="2"/>
        <v>57</v>
      </c>
      <c r="F23" s="8">
        <f t="shared" si="0"/>
        <v>133</v>
      </c>
      <c r="G23" s="8">
        <f t="shared" si="3"/>
        <v>5.32</v>
      </c>
      <c r="H23" s="8">
        <f t="shared" si="4"/>
        <v>127.68</v>
      </c>
      <c r="I23" s="9">
        <v>180</v>
      </c>
      <c r="J23" s="8">
        <f t="shared" si="1"/>
        <v>22982.400000000001</v>
      </c>
      <c r="L23" s="10"/>
    </row>
    <row r="24" spans="1:12" x14ac:dyDescent="0.35">
      <c r="A24" s="5">
        <f t="shared" si="5"/>
        <v>10</v>
      </c>
      <c r="B24" s="5" t="s">
        <v>33</v>
      </c>
      <c r="C24" s="6" t="s">
        <v>71</v>
      </c>
      <c r="D24" s="7">
        <v>1456</v>
      </c>
      <c r="E24" s="8">
        <f t="shared" si="2"/>
        <v>436.8</v>
      </c>
      <c r="F24" s="8">
        <f t="shared" si="0"/>
        <v>1019.2</v>
      </c>
      <c r="G24" s="8">
        <f t="shared" si="3"/>
        <v>40.768000000000001</v>
      </c>
      <c r="H24" s="8">
        <f t="shared" si="4"/>
        <v>978.43200000000002</v>
      </c>
      <c r="I24" s="9">
        <v>12</v>
      </c>
      <c r="J24" s="8">
        <f t="shared" ref="J24:J45" si="6">I24*H24</f>
        <v>11741.184000000001</v>
      </c>
      <c r="L24" s="10"/>
    </row>
    <row r="25" spans="1:12" x14ac:dyDescent="0.35">
      <c r="A25" s="5">
        <f t="shared" si="5"/>
        <v>11</v>
      </c>
      <c r="B25" s="5" t="s">
        <v>72</v>
      </c>
      <c r="C25" s="6" t="s">
        <v>74</v>
      </c>
      <c r="D25" s="7">
        <v>462</v>
      </c>
      <c r="E25" s="8">
        <f t="shared" si="2"/>
        <v>138.6</v>
      </c>
      <c r="F25" s="8">
        <f t="shared" si="0"/>
        <v>323.39999999999998</v>
      </c>
      <c r="G25" s="8">
        <f t="shared" si="3"/>
        <v>12.936</v>
      </c>
      <c r="H25" s="8">
        <f t="shared" si="4"/>
        <v>310.464</v>
      </c>
      <c r="I25" s="9">
        <v>24</v>
      </c>
      <c r="J25" s="8">
        <f t="shared" si="6"/>
        <v>7451.1360000000004</v>
      </c>
      <c r="L25" s="10"/>
    </row>
    <row r="26" spans="1:12" x14ac:dyDescent="0.35">
      <c r="A26" s="5">
        <f t="shared" si="5"/>
        <v>12</v>
      </c>
      <c r="B26" s="5" t="s">
        <v>73</v>
      </c>
      <c r="C26" s="6" t="s">
        <v>75</v>
      </c>
      <c r="D26" s="7">
        <v>469</v>
      </c>
      <c r="E26" s="8">
        <f t="shared" si="2"/>
        <v>140.69999999999999</v>
      </c>
      <c r="F26" s="8">
        <f t="shared" si="0"/>
        <v>328.3</v>
      </c>
      <c r="G26" s="8">
        <f t="shared" si="3"/>
        <v>13.132000000000001</v>
      </c>
      <c r="H26" s="8">
        <f t="shared" si="4"/>
        <v>315.16800000000001</v>
      </c>
      <c r="I26" s="9">
        <v>48</v>
      </c>
      <c r="J26" s="8">
        <f t="shared" si="6"/>
        <v>15128.064</v>
      </c>
      <c r="L26" s="10"/>
    </row>
    <row r="27" spans="1:12" x14ac:dyDescent="0.35">
      <c r="A27" s="5">
        <f t="shared" si="5"/>
        <v>13</v>
      </c>
      <c r="B27" s="5" t="s">
        <v>69</v>
      </c>
      <c r="C27" s="6" t="s">
        <v>70</v>
      </c>
      <c r="D27" s="7">
        <v>1474</v>
      </c>
      <c r="E27" s="8">
        <f t="shared" si="2"/>
        <v>442.2</v>
      </c>
      <c r="F27" s="8">
        <f t="shared" si="0"/>
        <v>1031.8</v>
      </c>
      <c r="G27" s="8">
        <f t="shared" si="3"/>
        <v>41.271999999999998</v>
      </c>
      <c r="H27" s="8">
        <f t="shared" si="4"/>
        <v>990.52799999999991</v>
      </c>
      <c r="I27" s="9">
        <v>72</v>
      </c>
      <c r="J27" s="8">
        <f t="shared" si="6"/>
        <v>71318.015999999989</v>
      </c>
      <c r="L27" s="10"/>
    </row>
    <row r="28" spans="1:12" x14ac:dyDescent="0.35">
      <c r="A28" s="30" t="s">
        <v>29</v>
      </c>
      <c r="B28" s="30"/>
      <c r="C28" s="30"/>
      <c r="D28" s="30"/>
      <c r="E28" s="30"/>
      <c r="F28" s="30"/>
      <c r="G28" s="30"/>
      <c r="H28" s="30"/>
      <c r="I28" s="30"/>
      <c r="J28" s="30"/>
      <c r="L28" s="10"/>
    </row>
    <row r="29" spans="1:12" x14ac:dyDescent="0.35">
      <c r="A29" s="5">
        <v>14</v>
      </c>
      <c r="B29" s="5" t="s">
        <v>76</v>
      </c>
      <c r="C29" s="6" t="s">
        <v>78</v>
      </c>
      <c r="D29" s="7">
        <v>1514</v>
      </c>
      <c r="E29" s="8">
        <f t="shared" si="2"/>
        <v>454.2</v>
      </c>
      <c r="F29" s="8">
        <f>D29-E29</f>
        <v>1059.8</v>
      </c>
      <c r="G29" s="8">
        <f t="shared" si="3"/>
        <v>42.391999999999996</v>
      </c>
      <c r="H29" s="8">
        <f t="shared" ref="H29:H45" si="7">F29-G29</f>
        <v>1017.4079999999999</v>
      </c>
      <c r="I29" s="9">
        <v>12</v>
      </c>
      <c r="J29" s="8">
        <f t="shared" si="6"/>
        <v>12208.895999999999</v>
      </c>
      <c r="L29" s="10"/>
    </row>
    <row r="30" spans="1:12" x14ac:dyDescent="0.35">
      <c r="A30" s="5">
        <f t="shared" si="5"/>
        <v>15</v>
      </c>
      <c r="B30" s="5" t="s">
        <v>31</v>
      </c>
      <c r="C30" s="6" t="s">
        <v>32</v>
      </c>
      <c r="D30" s="7">
        <v>1514</v>
      </c>
      <c r="E30" s="8">
        <f t="shared" si="2"/>
        <v>454.2</v>
      </c>
      <c r="F30" s="8">
        <f t="shared" ref="F30:F31" si="8">D30-E30</f>
        <v>1059.8</v>
      </c>
      <c r="G30" s="8">
        <f t="shared" si="3"/>
        <v>42.391999999999996</v>
      </c>
      <c r="H30" s="8">
        <f t="shared" si="7"/>
        <v>1017.4079999999999</v>
      </c>
      <c r="I30" s="9">
        <v>12</v>
      </c>
      <c r="J30" s="8">
        <f t="shared" si="6"/>
        <v>12208.895999999999</v>
      </c>
      <c r="L30" s="10"/>
    </row>
    <row r="31" spans="1:12" x14ac:dyDescent="0.35">
      <c r="A31" s="5">
        <f t="shared" si="5"/>
        <v>16</v>
      </c>
      <c r="B31" s="5" t="s">
        <v>77</v>
      </c>
      <c r="C31" s="6" t="s">
        <v>79</v>
      </c>
      <c r="D31" s="7">
        <v>987</v>
      </c>
      <c r="E31" s="8">
        <f t="shared" si="2"/>
        <v>296.09999999999997</v>
      </c>
      <c r="F31" s="8">
        <f t="shared" si="8"/>
        <v>690.90000000000009</v>
      </c>
      <c r="G31" s="8">
        <f t="shared" si="3"/>
        <v>27.636000000000003</v>
      </c>
      <c r="H31" s="8">
        <f t="shared" si="7"/>
        <v>663.26400000000012</v>
      </c>
      <c r="I31" s="9">
        <v>12</v>
      </c>
      <c r="J31" s="8">
        <f t="shared" si="6"/>
        <v>7959.1680000000015</v>
      </c>
      <c r="L31" s="10"/>
    </row>
    <row r="32" spans="1:12" x14ac:dyDescent="0.35">
      <c r="A32" s="5">
        <f t="shared" si="5"/>
        <v>17</v>
      </c>
      <c r="B32" s="5" t="s">
        <v>80</v>
      </c>
      <c r="C32" s="6" t="s">
        <v>81</v>
      </c>
      <c r="D32" s="7">
        <v>668</v>
      </c>
      <c r="E32" s="8">
        <f t="shared" ref="E32:E45" si="9">D32*30%</f>
        <v>200.4</v>
      </c>
      <c r="F32" s="8">
        <f t="shared" ref="F32:F45" si="10">D32-E32</f>
        <v>467.6</v>
      </c>
      <c r="G32" s="8">
        <f t="shared" si="3"/>
        <v>18.704000000000001</v>
      </c>
      <c r="H32" s="8">
        <f t="shared" si="7"/>
        <v>448.89600000000002</v>
      </c>
      <c r="I32" s="9">
        <v>12</v>
      </c>
      <c r="J32" s="8">
        <f t="shared" si="6"/>
        <v>5386.7520000000004</v>
      </c>
      <c r="L32" s="10"/>
    </row>
    <row r="33" spans="1:12" x14ac:dyDescent="0.35">
      <c r="A33" s="5">
        <f t="shared" si="5"/>
        <v>18</v>
      </c>
      <c r="B33" s="5" t="s">
        <v>82</v>
      </c>
      <c r="C33" s="6" t="s">
        <v>83</v>
      </c>
      <c r="D33" s="7">
        <v>1092</v>
      </c>
      <c r="E33" s="8">
        <f t="shared" si="9"/>
        <v>327.59999999999997</v>
      </c>
      <c r="F33" s="8">
        <f t="shared" si="10"/>
        <v>764.40000000000009</v>
      </c>
      <c r="G33" s="8">
        <f t="shared" si="3"/>
        <v>30.576000000000004</v>
      </c>
      <c r="H33" s="8">
        <f t="shared" si="7"/>
        <v>733.82400000000007</v>
      </c>
      <c r="I33" s="9">
        <v>12</v>
      </c>
      <c r="J33" s="8">
        <f t="shared" si="6"/>
        <v>8805.8880000000008</v>
      </c>
      <c r="L33" s="10"/>
    </row>
    <row r="34" spans="1:12" x14ac:dyDescent="0.35">
      <c r="A34" s="5">
        <f t="shared" si="5"/>
        <v>19</v>
      </c>
      <c r="B34" s="5" t="s">
        <v>84</v>
      </c>
      <c r="C34" s="6" t="s">
        <v>87</v>
      </c>
      <c r="D34" s="7">
        <v>987</v>
      </c>
      <c r="E34" s="8">
        <f t="shared" si="9"/>
        <v>296.09999999999997</v>
      </c>
      <c r="F34" s="8">
        <f t="shared" si="10"/>
        <v>690.90000000000009</v>
      </c>
      <c r="G34" s="8">
        <f t="shared" si="3"/>
        <v>27.636000000000003</v>
      </c>
      <c r="H34" s="8">
        <f t="shared" si="7"/>
        <v>663.26400000000012</v>
      </c>
      <c r="I34" s="9">
        <v>12</v>
      </c>
      <c r="J34" s="8">
        <f t="shared" si="6"/>
        <v>7959.1680000000015</v>
      </c>
      <c r="L34" s="10"/>
    </row>
    <row r="35" spans="1:12" x14ac:dyDescent="0.35">
      <c r="A35" s="5">
        <f t="shared" si="5"/>
        <v>20</v>
      </c>
      <c r="B35" s="5" t="s">
        <v>85</v>
      </c>
      <c r="C35" s="6" t="s">
        <v>88</v>
      </c>
      <c r="D35" s="7">
        <v>791</v>
      </c>
      <c r="E35" s="8">
        <f t="shared" si="9"/>
        <v>237.29999999999998</v>
      </c>
      <c r="F35" s="8">
        <f t="shared" si="10"/>
        <v>553.70000000000005</v>
      </c>
      <c r="G35" s="8">
        <f t="shared" si="3"/>
        <v>22.148000000000003</v>
      </c>
      <c r="H35" s="8">
        <f t="shared" si="7"/>
        <v>531.55200000000002</v>
      </c>
      <c r="I35" s="9">
        <v>12</v>
      </c>
      <c r="J35" s="8">
        <f t="shared" si="6"/>
        <v>6378.6239999999998</v>
      </c>
      <c r="L35" s="10"/>
    </row>
    <row r="36" spans="1:12" x14ac:dyDescent="0.35">
      <c r="A36" s="5">
        <f t="shared" si="5"/>
        <v>21</v>
      </c>
      <c r="B36" s="5" t="s">
        <v>86</v>
      </c>
      <c r="C36" s="6" t="s">
        <v>89</v>
      </c>
      <c r="D36" s="7">
        <v>1146</v>
      </c>
      <c r="E36" s="8">
        <f t="shared" si="9"/>
        <v>343.8</v>
      </c>
      <c r="F36" s="8">
        <f t="shared" si="10"/>
        <v>802.2</v>
      </c>
      <c r="G36" s="8">
        <f t="shared" si="3"/>
        <v>32.088000000000001</v>
      </c>
      <c r="H36" s="8">
        <f t="shared" si="7"/>
        <v>770.11200000000008</v>
      </c>
      <c r="I36" s="9">
        <v>12</v>
      </c>
      <c r="J36" s="8">
        <f t="shared" si="6"/>
        <v>9241.344000000001</v>
      </c>
      <c r="L36" s="10"/>
    </row>
    <row r="37" spans="1:12" x14ac:dyDescent="0.35">
      <c r="A37" s="5">
        <f t="shared" si="5"/>
        <v>22</v>
      </c>
      <c r="B37" s="5" t="s">
        <v>30</v>
      </c>
      <c r="C37" s="6" t="s">
        <v>90</v>
      </c>
      <c r="D37" s="7">
        <v>987</v>
      </c>
      <c r="E37" s="8">
        <f t="shared" si="9"/>
        <v>296.09999999999997</v>
      </c>
      <c r="F37" s="8">
        <f t="shared" si="10"/>
        <v>690.90000000000009</v>
      </c>
      <c r="G37" s="8">
        <f t="shared" si="3"/>
        <v>27.636000000000003</v>
      </c>
      <c r="H37" s="8">
        <f t="shared" si="7"/>
        <v>663.26400000000012</v>
      </c>
      <c r="I37" s="9">
        <v>12</v>
      </c>
      <c r="J37" s="8">
        <f t="shared" si="6"/>
        <v>7959.1680000000015</v>
      </c>
      <c r="L37" s="10"/>
    </row>
    <row r="38" spans="1:12" x14ac:dyDescent="0.35">
      <c r="A38" s="5">
        <f t="shared" si="5"/>
        <v>23</v>
      </c>
      <c r="B38" s="5" t="s">
        <v>91</v>
      </c>
      <c r="C38" s="6" t="s">
        <v>101</v>
      </c>
      <c r="D38" s="7">
        <v>131</v>
      </c>
      <c r="E38" s="8">
        <f t="shared" si="9"/>
        <v>39.299999999999997</v>
      </c>
      <c r="F38" s="8">
        <f t="shared" si="10"/>
        <v>91.7</v>
      </c>
      <c r="G38" s="8">
        <f t="shared" si="3"/>
        <v>3.6680000000000001</v>
      </c>
      <c r="H38" s="8">
        <f t="shared" si="7"/>
        <v>88.031999999999996</v>
      </c>
      <c r="I38" s="9">
        <v>48</v>
      </c>
      <c r="J38" s="8">
        <f t="shared" si="6"/>
        <v>4225.5360000000001</v>
      </c>
      <c r="L38" s="10"/>
    </row>
    <row r="39" spans="1:12" x14ac:dyDescent="0.35">
      <c r="A39" s="5">
        <f t="shared" si="5"/>
        <v>24</v>
      </c>
      <c r="B39" s="5" t="s">
        <v>92</v>
      </c>
      <c r="C39" s="6" t="s">
        <v>102</v>
      </c>
      <c r="D39" s="7">
        <v>131</v>
      </c>
      <c r="E39" s="8">
        <f t="shared" si="9"/>
        <v>39.299999999999997</v>
      </c>
      <c r="F39" s="8">
        <f t="shared" si="10"/>
        <v>91.7</v>
      </c>
      <c r="G39" s="8">
        <f t="shared" si="3"/>
        <v>3.6680000000000001</v>
      </c>
      <c r="H39" s="8">
        <f t="shared" si="7"/>
        <v>88.031999999999996</v>
      </c>
      <c r="I39" s="9">
        <v>48</v>
      </c>
      <c r="J39" s="8">
        <f t="shared" si="6"/>
        <v>4225.5360000000001</v>
      </c>
      <c r="L39" s="10"/>
    </row>
    <row r="40" spans="1:12" x14ac:dyDescent="0.35">
      <c r="A40" s="5">
        <f t="shared" si="5"/>
        <v>25</v>
      </c>
      <c r="B40" s="5" t="s">
        <v>93</v>
      </c>
      <c r="C40" s="6" t="s">
        <v>103</v>
      </c>
      <c r="D40" s="7">
        <v>185</v>
      </c>
      <c r="E40" s="8">
        <f t="shared" si="9"/>
        <v>55.5</v>
      </c>
      <c r="F40" s="8">
        <f t="shared" si="10"/>
        <v>129.5</v>
      </c>
      <c r="G40" s="8">
        <f t="shared" si="3"/>
        <v>5.18</v>
      </c>
      <c r="H40" s="8">
        <f t="shared" si="7"/>
        <v>124.32</v>
      </c>
      <c r="I40" s="9">
        <v>48</v>
      </c>
      <c r="J40" s="8">
        <f t="shared" si="6"/>
        <v>5967.36</v>
      </c>
      <c r="L40" s="10"/>
    </row>
    <row r="41" spans="1:12" x14ac:dyDescent="0.35">
      <c r="A41" s="5">
        <f t="shared" si="5"/>
        <v>26</v>
      </c>
      <c r="B41" s="5" t="s">
        <v>104</v>
      </c>
      <c r="C41" s="6" t="s">
        <v>105</v>
      </c>
      <c r="D41" s="7">
        <v>723</v>
      </c>
      <c r="E41" s="8">
        <f t="shared" si="9"/>
        <v>216.9</v>
      </c>
      <c r="F41" s="8">
        <f t="shared" si="10"/>
        <v>506.1</v>
      </c>
      <c r="G41" s="8">
        <f t="shared" si="3"/>
        <v>20.244</v>
      </c>
      <c r="H41" s="8">
        <f t="shared" si="7"/>
        <v>485.85599999999999</v>
      </c>
      <c r="I41" s="9">
        <v>48</v>
      </c>
      <c r="J41" s="8">
        <f t="shared" si="6"/>
        <v>23321.088</v>
      </c>
      <c r="L41" s="10"/>
    </row>
    <row r="42" spans="1:12" x14ac:dyDescent="0.35">
      <c r="A42" s="5">
        <f t="shared" si="5"/>
        <v>27</v>
      </c>
      <c r="B42" s="5" t="s">
        <v>94</v>
      </c>
      <c r="C42" s="6" t="s">
        <v>106</v>
      </c>
      <c r="D42" s="7">
        <v>95</v>
      </c>
      <c r="E42" s="8">
        <f t="shared" si="9"/>
        <v>28.5</v>
      </c>
      <c r="F42" s="8">
        <f t="shared" si="10"/>
        <v>66.5</v>
      </c>
      <c r="G42" s="8">
        <f t="shared" si="3"/>
        <v>2.66</v>
      </c>
      <c r="H42" s="8">
        <f t="shared" si="7"/>
        <v>63.84</v>
      </c>
      <c r="I42" s="9">
        <v>48</v>
      </c>
      <c r="J42" s="8">
        <f t="shared" si="6"/>
        <v>3064.32</v>
      </c>
      <c r="L42" s="10"/>
    </row>
    <row r="43" spans="1:12" x14ac:dyDescent="0.35">
      <c r="A43" s="5">
        <f t="shared" si="5"/>
        <v>28</v>
      </c>
      <c r="B43" s="5" t="s">
        <v>95</v>
      </c>
      <c r="C43" s="6" t="s">
        <v>96</v>
      </c>
      <c r="D43" s="7">
        <v>245</v>
      </c>
      <c r="E43" s="8">
        <f t="shared" si="9"/>
        <v>73.5</v>
      </c>
      <c r="F43" s="8">
        <f t="shared" si="10"/>
        <v>171.5</v>
      </c>
      <c r="G43" s="8">
        <f t="shared" si="3"/>
        <v>6.86</v>
      </c>
      <c r="H43" s="8">
        <f t="shared" si="7"/>
        <v>164.64</v>
      </c>
      <c r="I43" s="9">
        <v>24</v>
      </c>
      <c r="J43" s="8">
        <f t="shared" si="6"/>
        <v>3951.3599999999997</v>
      </c>
      <c r="L43" s="10"/>
    </row>
    <row r="44" spans="1:12" x14ac:dyDescent="0.35">
      <c r="A44" s="5">
        <f t="shared" si="5"/>
        <v>29</v>
      </c>
      <c r="B44" s="5" t="s">
        <v>97</v>
      </c>
      <c r="C44" s="6" t="s">
        <v>98</v>
      </c>
      <c r="D44" s="7">
        <v>245</v>
      </c>
      <c r="E44" s="8">
        <f t="shared" si="9"/>
        <v>73.5</v>
      </c>
      <c r="F44" s="8">
        <f t="shared" si="10"/>
        <v>171.5</v>
      </c>
      <c r="G44" s="8">
        <f t="shared" si="3"/>
        <v>6.86</v>
      </c>
      <c r="H44" s="8">
        <f t="shared" si="7"/>
        <v>164.64</v>
      </c>
      <c r="I44" s="9">
        <v>24</v>
      </c>
      <c r="J44" s="8">
        <f t="shared" si="6"/>
        <v>3951.3599999999997</v>
      </c>
      <c r="L44" s="10"/>
    </row>
    <row r="45" spans="1:12" x14ac:dyDescent="0.35">
      <c r="A45" s="5">
        <f t="shared" si="5"/>
        <v>30</v>
      </c>
      <c r="B45" s="5" t="s">
        <v>99</v>
      </c>
      <c r="C45" s="6" t="s">
        <v>100</v>
      </c>
      <c r="D45" s="7">
        <v>295</v>
      </c>
      <c r="E45" s="8">
        <f t="shared" si="9"/>
        <v>88.5</v>
      </c>
      <c r="F45" s="8">
        <f t="shared" si="10"/>
        <v>206.5</v>
      </c>
      <c r="G45" s="8">
        <f t="shared" si="3"/>
        <v>8.26</v>
      </c>
      <c r="H45" s="8">
        <f t="shared" si="7"/>
        <v>198.24</v>
      </c>
      <c r="I45" s="9">
        <v>24</v>
      </c>
      <c r="J45" s="8">
        <f t="shared" si="6"/>
        <v>4757.76</v>
      </c>
      <c r="L45" s="10"/>
    </row>
    <row r="46" spans="1:12" x14ac:dyDescent="0.35">
      <c r="F46" s="12"/>
      <c r="G46" s="12"/>
      <c r="H46" s="12"/>
      <c r="I46" s="13" t="s">
        <v>34</v>
      </c>
      <c r="J46" s="14">
        <f>SUM(J15:J45)</f>
        <v>633507.83999999985</v>
      </c>
      <c r="L46" s="10"/>
    </row>
    <row r="47" spans="1:12" x14ac:dyDescent="0.35">
      <c r="F47" s="12"/>
      <c r="G47" s="12"/>
      <c r="H47" s="12"/>
      <c r="I47" s="15" t="s">
        <v>35</v>
      </c>
      <c r="J47" s="16">
        <v>9500</v>
      </c>
      <c r="K47" s="2" t="s">
        <v>36</v>
      </c>
    </row>
    <row r="48" spans="1:12" x14ac:dyDescent="0.35">
      <c r="F48" s="12"/>
      <c r="G48" s="12"/>
      <c r="H48" s="12"/>
      <c r="I48" s="15" t="s">
        <v>37</v>
      </c>
      <c r="J48" s="16">
        <f>SUM(J46:J47)</f>
        <v>643007.83999999985</v>
      </c>
    </row>
    <row r="49" spans="1:10" x14ac:dyDescent="0.35">
      <c r="F49" s="12"/>
      <c r="G49" s="12"/>
      <c r="H49" s="12"/>
      <c r="I49" s="17" t="s">
        <v>38</v>
      </c>
      <c r="J49" s="16">
        <f>J48*12%</f>
        <v>77160.940799999982</v>
      </c>
    </row>
    <row r="50" spans="1:10" x14ac:dyDescent="0.35">
      <c r="A50" s="2" t="s">
        <v>39</v>
      </c>
      <c r="B50" s="2"/>
      <c r="F50" s="12"/>
      <c r="G50" s="12"/>
      <c r="H50" s="12"/>
      <c r="I50" s="15" t="s">
        <v>40</v>
      </c>
      <c r="J50" s="16">
        <f>J48+J49</f>
        <v>720168.78079999983</v>
      </c>
    </row>
    <row r="51" spans="1:10" x14ac:dyDescent="0.35">
      <c r="A51" t="s">
        <v>41</v>
      </c>
      <c r="B51" t="s">
        <v>42</v>
      </c>
      <c r="F51" s="12"/>
      <c r="G51" s="12"/>
      <c r="H51" s="12"/>
      <c r="I51" s="18"/>
      <c r="J51" s="12"/>
    </row>
    <row r="52" spans="1:10" x14ac:dyDescent="0.35">
      <c r="A52" t="s">
        <v>43</v>
      </c>
      <c r="B52" t="s">
        <v>44</v>
      </c>
      <c r="F52" s="12"/>
      <c r="G52" s="12"/>
      <c r="H52" s="12"/>
      <c r="I52" s="18"/>
      <c r="J52" s="12"/>
    </row>
    <row r="53" spans="1:10" x14ac:dyDescent="0.35">
      <c r="A53" t="s">
        <v>45</v>
      </c>
      <c r="B53" t="s">
        <v>46</v>
      </c>
      <c r="F53" s="12"/>
      <c r="G53" s="12"/>
      <c r="H53" s="12"/>
    </row>
    <row r="54" spans="1:10" x14ac:dyDescent="0.35">
      <c r="A54" t="s">
        <v>47</v>
      </c>
      <c r="B54" s="19" t="s">
        <v>48</v>
      </c>
      <c r="C54" s="19"/>
      <c r="D54" s="19"/>
      <c r="E54" s="19"/>
      <c r="J54" s="20"/>
    </row>
    <row r="55" spans="1:10" x14ac:dyDescent="0.35">
      <c r="A55" t="s">
        <v>49</v>
      </c>
      <c r="B55" t="s">
        <v>50</v>
      </c>
      <c r="J55" s="20"/>
    </row>
    <row r="56" spans="1:10" x14ac:dyDescent="0.35">
      <c r="A56" t="s">
        <v>51</v>
      </c>
      <c r="B56" t="s">
        <v>52</v>
      </c>
      <c r="J56" s="20"/>
    </row>
    <row r="57" spans="1:10" x14ac:dyDescent="0.35">
      <c r="A57" t="s">
        <v>53</v>
      </c>
      <c r="B57" t="s">
        <v>54</v>
      </c>
    </row>
    <row r="58" spans="1:10" x14ac:dyDescent="0.35">
      <c r="A58" t="s">
        <v>55</v>
      </c>
      <c r="B58" t="s">
        <v>56</v>
      </c>
    </row>
    <row r="59" spans="1:10" ht="14.4" customHeight="1" x14ac:dyDescent="0.35">
      <c r="F59" s="21"/>
      <c r="G59" s="21"/>
      <c r="H59" s="21"/>
    </row>
    <row r="60" spans="1:10" x14ac:dyDescent="0.35">
      <c r="B60" s="2" t="s">
        <v>57</v>
      </c>
    </row>
    <row r="61" spans="1:10" x14ac:dyDescent="0.35">
      <c r="B61" s="22" t="s">
        <v>58</v>
      </c>
      <c r="C61" t="s">
        <v>0</v>
      </c>
    </row>
    <row r="62" spans="1:10" x14ac:dyDescent="0.35">
      <c r="B62" s="22" t="s">
        <v>59</v>
      </c>
      <c r="C62" t="s">
        <v>60</v>
      </c>
    </row>
    <row r="63" spans="1:10" x14ac:dyDescent="0.35">
      <c r="B63" s="22" t="s">
        <v>61</v>
      </c>
      <c r="C63" t="s">
        <v>62</v>
      </c>
    </row>
    <row r="64" spans="1:10" x14ac:dyDescent="0.35">
      <c r="B64" s="22" t="s">
        <v>63</v>
      </c>
      <c r="C64" s="23" t="s">
        <v>64</v>
      </c>
      <c r="D64" s="23"/>
      <c r="E64" s="23"/>
    </row>
    <row r="65" spans="2:3" x14ac:dyDescent="0.35">
      <c r="B65" s="22" t="s">
        <v>65</v>
      </c>
      <c r="C65" t="s">
        <v>66</v>
      </c>
    </row>
  </sheetData>
  <mergeCells count="6">
    <mergeCell ref="A28:J28"/>
    <mergeCell ref="A1:F1"/>
    <mergeCell ref="A2:F2"/>
    <mergeCell ref="A3:F3"/>
    <mergeCell ref="A4:F4"/>
    <mergeCell ref="A14:J14"/>
  </mergeCells>
  <hyperlinks>
    <hyperlink ref="I49" r:id="rId1" xr:uid="{924BB34F-5453-4570-AFC1-0857CCE69BD0}"/>
    <hyperlink ref="E13" r:id="rId2" xr:uid="{0E2571D1-D0D5-45AF-AB55-04B0A22E8C6A}"/>
  </hyperlinks>
  <pageMargins left="0.7" right="0.7" top="0.75" bottom="0.75" header="0.3" footer="0.3"/>
  <pageSetup scale="69" fitToWidth="0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info@vanras.in</dc:creator>
  <cp:lastModifiedBy>Mohit Bhutani</cp:lastModifiedBy>
  <cp:lastPrinted>2024-11-04T12:06:09Z</cp:lastPrinted>
  <dcterms:created xsi:type="dcterms:W3CDTF">2024-10-11T10:45:31Z</dcterms:created>
  <dcterms:modified xsi:type="dcterms:W3CDTF">2024-11-04T12:06:13Z</dcterms:modified>
</cp:coreProperties>
</file>